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€&quot;"/>
  </numFmts>
  <fonts count="5">
    <font>
      <name val="Calibri"/>
      <family val="2"/>
      <color theme="1"/>
      <sz val="11"/>
      <scheme val="minor"/>
    </font>
    <font>
      <b val="1"/>
      <color rgb="00102B43"/>
      <sz val="14"/>
    </font>
    <font>
      <i val="1"/>
      <color rgb="005A6472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CEBCB"/>
      </patternFill>
    </fill>
    <fill>
      <patternFill patternType="solid">
        <fgColor rgb="00102B4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9" fontId="0" fillId="2" borderId="0" pivotButton="0" quotePrefix="0" xfId="0"/>
    <xf numFmtId="0" fontId="4" fillId="3" borderId="0" pivotButton="0" quotePrefix="0" xfId="0"/>
    <xf numFmtId="164" fontId="3" fillId="0" borderId="0" pivotButton="0" quotePrefix="0" xfId="0"/>
    <xf numFmtId="0" fontId="0" fillId="3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7"/>
  <sheetViews>
    <sheetView workbookViewId="0">
      <selection activeCell="A1" sqref="A1"/>
    </sheetView>
  </sheetViews>
  <sheetFormatPr baseColWidth="8" defaultRowHeight="15"/>
  <cols>
    <col width="62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Plantilla de presupuesto de un congreso</t>
        </is>
      </c>
    </row>
    <row r="2">
      <c r="A2" s="2" t="inlineStr">
        <is>
          <t>Ejemplo hipotético de CongressMaker (300 asistentes, importes sin IVA). Cambia las celdas en amarillo; el resto se calcula solo.</t>
        </is>
      </c>
    </row>
    <row r="4">
      <c r="A4" s="3" t="inlineStr">
        <is>
          <t>Supuestos</t>
        </is>
      </c>
    </row>
    <row r="5">
      <c r="A5" t="inlineStr">
        <is>
          <t>Asistentes de pago previstos</t>
        </is>
      </c>
      <c r="B5" s="4" t="n">
        <v>300</v>
      </c>
    </row>
    <row r="6">
      <c r="A6" t="inlineStr">
        <is>
          <t>Cuota media por asistente (sin IVA)</t>
        </is>
      </c>
      <c r="B6" s="5" t="n">
        <v>220</v>
      </c>
    </row>
    <row r="7">
      <c r="A7" t="inlineStr">
        <is>
          <t>Coste variable por asistente</t>
        </is>
      </c>
      <c r="B7" s="6">
        <f>SUM(B21:B23)</f>
        <v/>
      </c>
    </row>
    <row r="8">
      <c r="A8" t="inlineStr">
        <is>
          <t>Reserva para imprevistos (% de los gastos fijos)</t>
        </is>
      </c>
      <c r="B8" s="7" t="n">
        <v>0.07000000000000001</v>
      </c>
    </row>
    <row r="10">
      <c r="A10" s="8" t="inlineStr">
        <is>
          <t>Gastos fijos</t>
        </is>
      </c>
      <c r="B10" s="8" t="inlineStr">
        <is>
          <t>Importe</t>
        </is>
      </c>
    </row>
    <row r="11">
      <c r="A11" t="inlineStr">
        <is>
          <t>Sede y salas</t>
        </is>
      </c>
      <c r="B11" s="5" t="n">
        <v>18000</v>
      </c>
    </row>
    <row r="12">
      <c r="A12" t="inlineStr">
        <is>
          <t>Audiovisuales, técnica y streaming</t>
        </is>
      </c>
      <c r="B12" s="5" t="n">
        <v>9000</v>
      </c>
    </row>
    <row r="13">
      <c r="A13" t="inlineStr">
        <is>
          <t>Ponentes invitados: viajes y alojamiento</t>
        </is>
      </c>
      <c r="B13" s="5" t="n">
        <v>12000</v>
      </c>
    </row>
    <row r="14">
      <c r="A14" t="inlineStr">
        <is>
          <t>Secretaría técnica y herramientas de gestión</t>
        </is>
      </c>
      <c r="B14" s="5" t="n">
        <v>10000</v>
      </c>
    </row>
    <row r="15">
      <c r="A15" t="inlineStr">
        <is>
          <t>Comunicación, web y diseño</t>
        </is>
      </c>
      <c r="B15" s="5" t="n">
        <v>4000</v>
      </c>
    </row>
    <row r="16">
      <c r="A16" t="inlineStr">
        <is>
          <t>Seguros, licencias y otros</t>
        </is>
      </c>
      <c r="B16" s="5" t="n">
        <v>2000</v>
      </c>
    </row>
    <row r="17">
      <c r="A17" t="inlineStr">
        <is>
          <t>Reserva para imprevistos</t>
        </is>
      </c>
      <c r="B17" s="6">
        <f>ROUND(SUM(B11:B16)*B8,-2)</f>
        <v/>
      </c>
    </row>
    <row r="18">
      <c r="A18" s="3" t="inlineStr">
        <is>
          <t>Total gastos fijos</t>
        </is>
      </c>
      <c r="B18" s="9">
        <f>SUM(B11:B17)</f>
        <v/>
      </c>
    </row>
    <row r="20">
      <c r="A20" s="8" t="inlineStr">
        <is>
          <t>Gastos variables (por asistente)</t>
        </is>
      </c>
      <c r="B20" s="8" t="inlineStr">
        <is>
          <t>€/asistente</t>
        </is>
      </c>
      <c r="C20" s="8" t="inlineStr">
        <is>
          <t>Total</t>
        </is>
      </c>
    </row>
    <row r="21">
      <c r="A21" t="inlineStr">
        <is>
          <t>Catering: cafés y comidas</t>
        </is>
      </c>
      <c r="B21" s="5" t="n">
        <v>70</v>
      </c>
      <c r="C21" s="6">
        <f>B21*$B$5</f>
        <v/>
      </c>
    </row>
    <row r="22">
      <c r="A22" t="inlineStr">
        <is>
          <t>Acreditación, bolsa y material</t>
        </is>
      </c>
      <c r="B22" s="5" t="n">
        <v>8</v>
      </c>
      <c r="C22" s="6">
        <f>B22*$B$5</f>
        <v/>
      </c>
    </row>
    <row r="23">
      <c r="A23" t="inlineStr">
        <is>
          <t>Gastos de cobro y gestión por inscripción</t>
        </is>
      </c>
      <c r="B23" s="5" t="n">
        <v>4</v>
      </c>
      <c r="C23" s="6">
        <f>B23*$B$5</f>
        <v/>
      </c>
    </row>
    <row r="24">
      <c r="A24" s="3" t="inlineStr">
        <is>
          <t>Total gastos variables</t>
        </is>
      </c>
      <c r="C24" s="9">
        <f>SUM(C21:C23)</f>
        <v/>
      </c>
    </row>
    <row r="26">
      <c r="A26" s="8" t="inlineStr">
        <is>
          <t>Ingresos</t>
        </is>
      </c>
      <c r="B26" s="8" t="inlineStr">
        <is>
          <t>Importe</t>
        </is>
      </c>
    </row>
    <row r="27">
      <c r="A27" t="inlineStr">
        <is>
          <t>Cuotas de inscripción (asistentes × cuota media)</t>
        </is>
      </c>
      <c r="B27" s="6">
        <f>B5*B6</f>
        <v/>
      </c>
    </row>
    <row r="28">
      <c r="A28" t="inlineStr">
        <is>
          <t>Patrocinio y exposición comercial</t>
        </is>
      </c>
      <c r="B28" s="5" t="n">
        <v>20000</v>
      </c>
    </row>
    <row r="29">
      <c r="A29" t="inlineStr">
        <is>
          <t>Subvenciones y ayudas</t>
        </is>
      </c>
      <c r="B29" s="5" t="n">
        <v>5000</v>
      </c>
    </row>
    <row r="30">
      <c r="A30" s="3" t="inlineStr">
        <is>
          <t>Total ingresos</t>
        </is>
      </c>
      <c r="B30" s="9">
        <f>SUM(B27:B29)</f>
        <v/>
      </c>
    </row>
    <row r="32">
      <c r="A32" s="8" t="inlineStr">
        <is>
          <t>Resultado</t>
        </is>
      </c>
      <c r="B32" s="10" t="inlineStr"/>
    </row>
    <row r="33">
      <c r="A33" t="inlineStr">
        <is>
          <t>Total gastos</t>
        </is>
      </c>
      <c r="B33" s="6">
        <f>B18+C24</f>
        <v/>
      </c>
    </row>
    <row r="34">
      <c r="A34" s="3" t="inlineStr">
        <is>
          <t>Resultado (ingresos − gastos)</t>
        </is>
      </c>
      <c r="B34" s="9">
        <f>B30-B33</f>
        <v/>
      </c>
    </row>
    <row r="35">
      <c r="A35" t="inlineStr">
        <is>
          <t>Peso del patrocinio en los ingresos</t>
        </is>
      </c>
      <c r="B35" s="11">
        <f>B28/B30</f>
        <v/>
      </c>
    </row>
    <row r="36">
      <c r="A36" s="3" t="inlineStr">
        <is>
          <t>Punto de equilibrio (asistentes de pago)</t>
        </is>
      </c>
      <c r="B36" s="3">
        <f>ROUNDUP((B18-B28-B29)/(B6-B7),0)</f>
        <v/>
      </c>
    </row>
    <row r="37">
      <c r="A37" s="2" t="inlineStr">
        <is>
          <t>Fórmula: (gastos fijos − patrocinio − subvenciones) ÷ (cuota media − coste variable por asistente)</t>
        </is>
      </c>
    </row>
    <row r="39">
      <c r="A39" s="8" t="inlineStr">
        <is>
          <t>Escenarios</t>
        </is>
      </c>
      <c r="B39" s="8" t="inlineStr">
        <is>
          <t>Prudente</t>
        </is>
      </c>
      <c r="C39" s="8" t="inlineStr">
        <is>
          <t>Base</t>
        </is>
      </c>
      <c r="D39" s="8" t="inlineStr">
        <is>
          <t>Optimista</t>
        </is>
      </c>
    </row>
    <row r="40">
      <c r="A40" t="inlineStr">
        <is>
          <t>Asistentes de pago</t>
        </is>
      </c>
      <c r="B40" s="4" t="n">
        <v>220</v>
      </c>
      <c r="C40">
        <f>B5</f>
        <v/>
      </c>
      <c r="D40" s="4" t="n">
        <v>350</v>
      </c>
    </row>
    <row r="41">
      <c r="A41" t="inlineStr">
        <is>
          <t>Patrocinio</t>
        </is>
      </c>
      <c r="B41" s="5" t="n">
        <v>12000</v>
      </c>
      <c r="C41" s="6">
        <f>B28</f>
        <v/>
      </c>
      <c r="D41" s="5" t="n">
        <v>25000</v>
      </c>
    </row>
    <row r="42">
      <c r="A42" t="inlineStr">
        <is>
          <t>Subvenciones</t>
        </is>
      </c>
      <c r="B42" s="6">
        <f>B29</f>
        <v/>
      </c>
      <c r="C42" s="6">
        <f>B29</f>
        <v/>
      </c>
      <c r="D42" s="6">
        <f>B29</f>
        <v/>
      </c>
    </row>
    <row r="43">
      <c r="A43" t="inlineStr">
        <is>
          <t>Ingresos</t>
        </is>
      </c>
      <c r="B43" s="6">
        <f>B40*$B$6+B41+B42</f>
        <v/>
      </c>
      <c r="C43" s="6">
        <f>C40*$B$6+C41+C42</f>
        <v/>
      </c>
      <c r="D43" s="6">
        <f>D40*$B$6+D41+D42</f>
        <v/>
      </c>
    </row>
    <row r="44">
      <c r="A44" t="inlineStr">
        <is>
          <t>Gastos</t>
        </is>
      </c>
      <c r="B44" s="6">
        <f>$B$18+B40*$B$7</f>
        <v/>
      </c>
      <c r="C44" s="6">
        <f>$B$18+C40*$B$7</f>
        <v/>
      </c>
      <c r="D44" s="6">
        <f>$B$18+D40*$B$7</f>
        <v/>
      </c>
    </row>
    <row r="45">
      <c r="A45" s="3" t="inlineStr">
        <is>
          <t>Resultado</t>
        </is>
      </c>
      <c r="B45" s="9">
        <f>B43-B44</f>
        <v/>
      </c>
      <c r="C45" s="9">
        <f>C43-C44</f>
        <v/>
      </c>
      <c r="D45" s="9">
        <f>D43-D44</f>
        <v/>
      </c>
    </row>
    <row r="47">
      <c r="A47" s="2" t="inlineStr">
        <is>
          <t>Cifras hipotéticas: no son precios de mercado. Revisa el IVA aplicable a cuotas y patrocinios con tu asesoría fiscal.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2026-10-29T13:57:57Z</dcterms:created>
  <dcterms:modified xmlns:dcterms="http://purl.org/dc/terms/" xmlns:xsi="http://www.w3.org/2001/XMLSchema-instance" xsi:type="dcterms:W3CDTF">2026-10-29T13:57:57Z</dcterms:modified>
</cp:coreProperties>
</file>